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1385" windowHeight="5715"/>
  </bookViews>
  <sheets>
    <sheet name="Отчет " sheetId="6" r:id="rId1"/>
    <sheet name="Отчет о совместимости" sheetId="7" r:id="rId2"/>
  </sheets>
  <definedNames>
    <definedName name="_xlnm._FilterDatabase" localSheetId="0" hidden="1">'Отчет '!$A$9:$S$9</definedName>
    <definedName name="_xlnm.Print_Titles" localSheetId="0">'Отчет '!$3:$8</definedName>
    <definedName name="_xlnm.Print_Area" localSheetId="0">'Отчет '!$A$1:$S$34</definedName>
  </definedNames>
  <calcPr calcId="125725"/>
</workbook>
</file>

<file path=xl/calcChain.xml><?xml version="1.0" encoding="utf-8"?>
<calcChain xmlns="http://schemas.openxmlformats.org/spreadsheetml/2006/main">
  <c r="S35" i="6"/>
  <c r="M18"/>
  <c r="N35"/>
  <c r="M33"/>
  <c r="L33"/>
  <c r="K33"/>
  <c r="J33"/>
  <c r="I33"/>
  <c r="H33"/>
  <c r="G33"/>
  <c r="F33"/>
  <c r="E35"/>
  <c r="D35"/>
  <c r="M28"/>
  <c r="L28"/>
  <c r="K28"/>
  <c r="J28"/>
  <c r="I28"/>
  <c r="H28"/>
  <c r="G28"/>
  <c r="F28"/>
  <c r="M21"/>
  <c r="L21"/>
  <c r="K21"/>
  <c r="J21"/>
  <c r="I21"/>
  <c r="H21"/>
  <c r="G21"/>
  <c r="F21"/>
  <c r="D26"/>
  <c r="S34"/>
  <c r="J18"/>
  <c r="K18"/>
  <c r="E34"/>
  <c r="D34"/>
  <c r="G18"/>
  <c r="H18"/>
  <c r="I18"/>
  <c r="L18"/>
  <c r="F18"/>
  <c r="S20"/>
  <c r="S30"/>
  <c r="G11"/>
  <c r="H11"/>
  <c r="I11"/>
  <c r="J11"/>
  <c r="K11"/>
  <c r="L11"/>
  <c r="M11"/>
  <c r="S33"/>
  <c r="S32"/>
  <c r="S31"/>
  <c r="M31"/>
  <c r="L31"/>
  <c r="K31"/>
  <c r="J31"/>
  <c r="I31"/>
  <c r="H31"/>
  <c r="G31"/>
  <c r="F31"/>
  <c r="J25"/>
  <c r="F11"/>
  <c r="S14"/>
  <c r="S29"/>
  <c r="S28"/>
  <c r="S27"/>
  <c r="S26"/>
  <c r="S25"/>
  <c r="S24"/>
  <c r="S23"/>
  <c r="S22"/>
  <c r="S21"/>
  <c r="S19"/>
  <c r="S18"/>
  <c r="S17"/>
  <c r="S16"/>
  <c r="S15"/>
  <c r="S13"/>
  <c r="S12"/>
  <c r="S11"/>
  <c r="S10"/>
  <c r="D12"/>
  <c r="E12"/>
  <c r="D13"/>
  <c r="E13"/>
  <c r="F15"/>
  <c r="G15"/>
  <c r="H15"/>
  <c r="I15"/>
  <c r="J15"/>
  <c r="K15"/>
  <c r="L15"/>
  <c r="M15"/>
  <c r="D16"/>
  <c r="E16"/>
  <c r="D19"/>
  <c r="E19"/>
  <c r="D22"/>
  <c r="E22"/>
  <c r="D23"/>
  <c r="E23"/>
  <c r="F25"/>
  <c r="G25"/>
  <c r="H25"/>
  <c r="I25"/>
  <c r="K25"/>
  <c r="L25"/>
  <c r="M25"/>
  <c r="E26"/>
  <c r="D29"/>
  <c r="E29"/>
  <c r="D31"/>
  <c r="E31" l="1"/>
  <c r="N31" s="1"/>
  <c r="N19"/>
  <c r="N12"/>
  <c r="E33"/>
  <c r="N34"/>
  <c r="E18"/>
  <c r="N16"/>
  <c r="E28"/>
  <c r="N26"/>
  <c r="E25"/>
  <c r="N22"/>
  <c r="D15"/>
  <c r="E11"/>
  <c r="D28"/>
  <c r="N29"/>
  <c r="J10"/>
  <c r="D33"/>
  <c r="D25"/>
  <c r="K10"/>
  <c r="N23"/>
  <c r="E21"/>
  <c r="F10"/>
  <c r="D18"/>
  <c r="E15"/>
  <c r="I10"/>
  <c r="M10"/>
  <c r="L10"/>
  <c r="N13"/>
  <c r="H10"/>
  <c r="D11"/>
  <c r="D21"/>
  <c r="G10"/>
  <c r="N33" l="1"/>
  <c r="N28"/>
  <c r="N18"/>
  <c r="N15"/>
  <c r="N25"/>
  <c r="N11"/>
  <c r="N21"/>
  <c r="E10"/>
  <c r="D10"/>
  <c r="N10" l="1"/>
</calcChain>
</file>

<file path=xl/sharedStrings.xml><?xml version="1.0" encoding="utf-8"?>
<sst xmlns="http://schemas.openxmlformats.org/spreadsheetml/2006/main" count="117" uniqueCount="83">
  <si>
    <t>№ п/п</t>
  </si>
  <si>
    <t xml:space="preserve">федеральный бюджет </t>
  </si>
  <si>
    <t xml:space="preserve">областной бюджет </t>
  </si>
  <si>
    <t xml:space="preserve">Объемы финансирования тыс. рублей </t>
  </si>
  <si>
    <t xml:space="preserve">в том числе по источникам финансирования </t>
  </si>
  <si>
    <t xml:space="preserve">Всего </t>
  </si>
  <si>
    <t>2.1.</t>
  </si>
  <si>
    <t>2.1.1.</t>
  </si>
  <si>
    <t>2.</t>
  </si>
  <si>
    <t>2.2.1.</t>
  </si>
  <si>
    <t>2.1.2.</t>
  </si>
  <si>
    <t>2.2.</t>
  </si>
  <si>
    <t>Сохранение сети кинообслуживания городского и сельских поселений</t>
  </si>
  <si>
    <t xml:space="preserve">Факт </t>
  </si>
  <si>
    <t>Наименование программных мероприятий</t>
  </si>
  <si>
    <t xml:space="preserve">Срок реализации программы </t>
  </si>
  <si>
    <t xml:space="preserve">План </t>
  </si>
  <si>
    <t xml:space="preserve">Наименование целевых показателей (индикаторов), определяющих результативность реализации мероприятий  </t>
  </si>
  <si>
    <t>Планируемые значения целевых показателей</t>
  </si>
  <si>
    <t>Фактически достигнутые  значения целевых показателей</t>
  </si>
  <si>
    <t>Уровень достижения (%)</t>
  </si>
  <si>
    <t xml:space="preserve">Количество туристских маршрутов увеличится в 1,5 раза </t>
  </si>
  <si>
    <t xml:space="preserve">Уровень освоения финансовых средств (%) </t>
  </si>
  <si>
    <t>Приложение № 3</t>
  </si>
  <si>
    <t xml:space="preserve">местные бюджеты Кантемировского муниципального района </t>
  </si>
  <si>
    <t xml:space="preserve">внебюджетные источники </t>
  </si>
  <si>
    <t>Муниципальная программа  Кантемировского муниципального района "Развитие культуры Кантемировского муниципального района"</t>
  </si>
  <si>
    <t>Подпрограмма 1 "Обеспечение устойчивого социально-творческого развития отрасли культура"</t>
  </si>
  <si>
    <t>Основное мероприятие подпрограммы "Обеспечение деятельности МКУ "Отдела культуры"</t>
  </si>
  <si>
    <t>Основное мероприятие подпрограммы "Укрепление традиций и художественного творчества, культмероприятия социально-творческого заказа"</t>
  </si>
  <si>
    <t>Подпрограмма 2 "Совершенствование музейных процессов. Обеспечение свободного доступа к музейным фондам и культурным ценностям"</t>
  </si>
  <si>
    <t>Основное мероприятие подпрограммы "Обеспечение деятельности районного краеведческого музея"</t>
  </si>
  <si>
    <t>Подпрограмма 3  "Создание условий для обеспечения населения района услугами по организации досуга учреждениями культуры клубного типа, поддержка декоративно-прикладного искусства и народных художественных промыслов"</t>
  </si>
  <si>
    <t>Основное мероприятие подпрограммы "Обеспечение деятельности Районного дома культуры"</t>
  </si>
  <si>
    <t>Подпрограмма  4  "Создание условий для организации библиотечного обслуживания населения межпоселенческими библиотеками, комплектование и обеспечение сохранности библиотечных фондов"</t>
  </si>
  <si>
    <t>Основное мероприятие подпрограммы "Обеспечение деятельности Межпоселенческой библиотечной системы"</t>
  </si>
  <si>
    <t>Основное мероприятие подпрограммы "Модернизация творческого и производственного процессов. Укрепление материально-технической базы учреждений культуры (пополнение книжных фондов)"</t>
  </si>
  <si>
    <t>Подпрограмма 5 "Создание условий для получения художественного образования детей в сфере культуры. Поддержка молодых дарований."</t>
  </si>
  <si>
    <t>Основное мероприятие подпрограммы "Обеспечение деятельности Детской школы искусств"</t>
  </si>
  <si>
    <t>Подпрограмма 6 "Развитие кинообслуживания населения Кантемировского муниципального района и модернизация системы киносети"</t>
  </si>
  <si>
    <t>Основное мероприятие подпрограммы  "Обеспечение деятельности Киносети"</t>
  </si>
  <si>
    <t xml:space="preserve">Подпрограмма 8  "Развитие сельского туризма на территории Кантемировского муниципального района"  </t>
  </si>
  <si>
    <t xml:space="preserve">Подпрограмма 9  "Поддержка сельских учреждений культуры" </t>
  </si>
  <si>
    <t xml:space="preserve">Основное мероприятие подпрограммы "Содействие сохранению существующей сети муниципальных учреждений культуры" </t>
  </si>
  <si>
    <t>Отношение среднемесячной номинальной начисленной заработной платы работников муниципальных учреждений культуры к среднемесячной заработной плате работников, занятых в сфере экономики региона, %</t>
  </si>
  <si>
    <t>Повышение уровня удовлетворенности жителей района качеством предоставления  муниципальных услуг в сфере культуры, %</t>
  </si>
  <si>
    <t xml:space="preserve">Увеличение количества посещаемости музея (на 1 жителя в год), % </t>
  </si>
  <si>
    <t>Отношение среднемесячной номинальной начисленной заработной платы работников муниципальных учреждений культуры  к среднемесячной заработной плате работников, занятых в сфере экономики региона, %</t>
  </si>
  <si>
    <t>Увеличение доли представленных (во всех формах) зрителю музейных предметов в общем количестве музейных предметов основного фонда, %</t>
  </si>
  <si>
    <t>Увеличение числа посещений муниципальных библиотек на 1%,  человек</t>
  </si>
  <si>
    <t xml:space="preserve">Увеличение количества массовых мероприятий на 1%, человек 
</t>
  </si>
  <si>
    <t xml:space="preserve">Процент охвата музыкальным и эстетическим воспитанием детей школьного возраста, проживающих в районе, % </t>
  </si>
  <si>
    <t>Динамика примерных (индикативных) значений соотношения средней заработной платы работников МКОУ ДО ДШИ  к средней  заработной платы,  установленной в Воронежской области, %</t>
  </si>
  <si>
    <t>Количество концертов, художественных выставок, ед.</t>
  </si>
  <si>
    <t xml:space="preserve">Увеличение удельного веса населения, участвующего в туристких мероприятиях, проводимых на территории Кантемировского муниципального района, чел. </t>
  </si>
  <si>
    <t xml:space="preserve">Количество проведенных капитальных, текущих и косметических ремонтов культурно-досуговых учреждений, ед.  </t>
  </si>
  <si>
    <t>Отчет о совместимости для Отчет о выполнении МП за 2019 год.xls</t>
  </si>
  <si>
    <t>Дата отчета: 20.01.2020 11:10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</si>
  <si>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</si>
  <si>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</si>
  <si>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</si>
  <si>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</si>
  <si>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Увеличение чисола посещений культурных мероприятий в три раза по сравнению с показателем 2019 года в рамках реализации Национального проекта "Культура"</t>
  </si>
  <si>
    <t>Увеличение на 15% числа посещений учреждений культуры к 2024 году" реализации Национального проекта "кКльтура"</t>
  </si>
  <si>
    <t>Прирост числа посещений культурных мероприятий</t>
  </si>
  <si>
    <t>Количество проведенных мероприятий районного , областного,межрегионального и международного уровня</t>
  </si>
  <si>
    <t>Охват населения библиотечным обслуживанием</t>
  </si>
  <si>
    <t>2.3.</t>
  </si>
  <si>
    <t>2.3.1.</t>
  </si>
  <si>
    <t>2.4.</t>
  </si>
  <si>
    <t>2.4.1.</t>
  </si>
  <si>
    <t>2.4.2.</t>
  </si>
  <si>
    <t>2.5.</t>
  </si>
  <si>
    <t>2.5.1.</t>
  </si>
  <si>
    <t>2.6.</t>
  </si>
  <si>
    <t>2.6.1.</t>
  </si>
  <si>
    <t>2.8.</t>
  </si>
  <si>
    <t>2.9.</t>
  </si>
  <si>
    <t>2.9.1.</t>
  </si>
  <si>
    <t>Отчет о ходе реализации муниципальных программ, реализуемых на территории Кантемировского муниципального района за  2024 год</t>
  </si>
  <si>
    <t>2014-2027</t>
  </si>
  <si>
    <t>Региональный проект "Творческие люди"</t>
  </si>
  <si>
    <t xml:space="preserve">      Увеличение посещаемости кинотеатра населением района в 0,1 раз 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</si>
</sst>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2"/>
      <name val="Times New Roman"/>
      <family val="1"/>
      <charset val="204"/>
    </font>
    <font>
      <sz val="14"/>
      <name val="Arial Narrow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E6F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06">
    <xf numFmtId="0" fontId="0" fillId="0" borderId="0" xfId="0"/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8" fillId="16" borderId="10" xfId="0" applyNumberFormat="1" applyFont="1" applyFill="1" applyBorder="1" applyAlignment="1">
      <alignment horizontal="center" vertical="center" wrapText="1"/>
    </xf>
    <xf numFmtId="4" fontId="18" fillId="17" borderId="10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17" borderId="12" xfId="0" applyNumberFormat="1" applyFont="1" applyFill="1" applyBorder="1" applyAlignment="1">
      <alignment horizontal="center" vertical="center" wrapText="1"/>
    </xf>
    <xf numFmtId="3" fontId="19" fillId="15" borderId="11" xfId="0" applyNumberFormat="1" applyFont="1" applyFill="1" applyBorder="1" applyAlignment="1">
      <alignment horizontal="center" vertical="center" wrapText="1"/>
    </xf>
    <xf numFmtId="3" fontId="19" fillId="17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3" fontId="18" fillId="16" borderId="12" xfId="0" applyNumberFormat="1" applyFont="1" applyFill="1" applyBorder="1" applyAlignment="1">
      <alignment horizontal="left" vertical="center" wrapText="1"/>
    </xf>
    <xf numFmtId="3" fontId="18" fillId="17" borderId="12" xfId="0" applyNumberFormat="1" applyFont="1" applyFill="1" applyBorder="1" applyAlignment="1">
      <alignment horizontal="left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4" fontId="20" fillId="17" borderId="10" xfId="0" applyNumberFormat="1" applyFont="1" applyFill="1" applyBorder="1" applyAlignment="1">
      <alignment horizontal="center" vertical="center" wrapText="1"/>
    </xf>
    <xf numFmtId="4" fontId="20" fillId="16" borderId="10" xfId="0" applyNumberFormat="1" applyFont="1" applyFill="1" applyBorder="1" applyAlignment="1">
      <alignment horizontal="center" vertical="center" wrapText="1"/>
    </xf>
    <xf numFmtId="4" fontId="23" fillId="16" borderId="10" xfId="0" applyNumberFormat="1" applyFont="1" applyFill="1" applyBorder="1" applyAlignment="1">
      <alignment horizontal="center" vertical="center" wrapText="1"/>
    </xf>
    <xf numFmtId="4" fontId="18" fillId="16" borderId="12" xfId="0" applyNumberFormat="1" applyFont="1" applyFill="1" applyBorder="1" applyAlignment="1">
      <alignment horizontal="center" vertical="center" wrapText="1"/>
    </xf>
    <xf numFmtId="4" fontId="18" fillId="17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18" fillId="18" borderId="12" xfId="0" applyNumberFormat="1" applyFont="1" applyFill="1" applyBorder="1" applyAlignment="1">
      <alignment horizontal="left" vertical="center" wrapText="1"/>
    </xf>
    <xf numFmtId="4" fontId="20" fillId="18" borderId="10" xfId="0" applyNumberFormat="1" applyFont="1" applyFill="1" applyBorder="1" applyAlignment="1">
      <alignment horizontal="center" vertical="center" wrapText="1"/>
    </xf>
    <xf numFmtId="4" fontId="18" fillId="18" borderId="10" xfId="0" applyNumberFormat="1" applyFont="1" applyFill="1" applyBorder="1" applyAlignment="1">
      <alignment horizontal="center" vertical="center" wrapText="1"/>
    </xf>
    <xf numFmtId="4" fontId="18" fillId="18" borderId="12" xfId="0" applyNumberFormat="1" applyFont="1" applyFill="1" applyBorder="1" applyAlignment="1">
      <alignment horizontal="center" vertical="center" wrapText="1"/>
    </xf>
    <xf numFmtId="3" fontId="18" fillId="18" borderId="12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vertical="center" wrapText="1"/>
    </xf>
    <xf numFmtId="4" fontId="23" fillId="18" borderId="12" xfId="0" applyNumberFormat="1" applyFont="1" applyFill="1" applyBorder="1" applyAlignment="1">
      <alignment horizontal="center" vertical="center" wrapText="1"/>
    </xf>
    <xf numFmtId="4" fontId="23" fillId="17" borderId="12" xfId="0" applyNumberFormat="1" applyFont="1" applyFill="1" applyBorder="1" applyAlignment="1">
      <alignment horizontal="center" vertical="center" wrapText="1"/>
    </xf>
    <xf numFmtId="4" fontId="23" fillId="16" borderId="12" xfId="0" applyNumberFormat="1" applyFont="1" applyFill="1" applyBorder="1" applyAlignment="1">
      <alignment horizontal="center" vertical="center" wrapText="1"/>
    </xf>
    <xf numFmtId="3" fontId="23" fillId="16" borderId="12" xfId="0" applyNumberFormat="1" applyFont="1" applyFill="1" applyBorder="1" applyAlignment="1">
      <alignment horizontal="center" vertical="center" wrapText="1"/>
    </xf>
    <xf numFmtId="164" fontId="23" fillId="16" borderId="12" xfId="0" applyNumberFormat="1" applyFont="1" applyFill="1" applyBorder="1" applyAlignment="1">
      <alignment horizontal="center" vertical="center" wrapText="1"/>
    </xf>
    <xf numFmtId="164" fontId="23" fillId="17" borderId="12" xfId="0" applyNumberFormat="1" applyFont="1" applyFill="1" applyBorder="1" applyAlignment="1">
      <alignment horizontal="center" vertical="center" wrapText="1"/>
    </xf>
    <xf numFmtId="3" fontId="18" fillId="18" borderId="11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0" fillId="0" borderId="14" xfId="0" applyNumberForma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26" fillId="0" borderId="0" xfId="0" applyNumberFormat="1" applyFont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3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3" fontId="19" fillId="16" borderId="11" xfId="0" applyNumberFormat="1" applyFont="1" applyFill="1" applyBorder="1" applyAlignment="1">
      <alignment horizontal="center" vertical="center" wrapText="1"/>
    </xf>
    <xf numFmtId="4" fontId="27" fillId="16" borderId="10" xfId="0" applyNumberFormat="1" applyFont="1" applyFill="1" applyBorder="1" applyAlignment="1">
      <alignment horizontal="center" vertical="center" wrapText="1"/>
    </xf>
    <xf numFmtId="0" fontId="19" fillId="16" borderId="0" xfId="0" applyFont="1" applyFill="1" applyBorder="1" applyAlignment="1">
      <alignment wrapText="1"/>
    </xf>
    <xf numFmtId="4" fontId="18" fillId="0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 shrinkToFit="1"/>
    </xf>
    <xf numFmtId="3" fontId="25" fillId="0" borderId="10" xfId="0" applyNumberFormat="1" applyFont="1" applyFill="1" applyBorder="1" applyAlignment="1">
      <alignment horizontal="center" vertical="center" wrapText="1" shrinkToFit="1"/>
    </xf>
    <xf numFmtId="3" fontId="19" fillId="0" borderId="10" xfId="0" applyNumberFormat="1" applyFont="1" applyFill="1" applyBorder="1" applyAlignment="1">
      <alignment vertical="center" wrapText="1" shrinkToFit="1"/>
    </xf>
    <xf numFmtId="0" fontId="19" fillId="18" borderId="12" xfId="0" applyFont="1" applyFill="1" applyBorder="1" applyAlignment="1">
      <alignment vertical="center" wrapText="1" shrinkToFit="1"/>
    </xf>
    <xf numFmtId="0" fontId="19" fillId="17" borderId="12" xfId="0" applyFont="1" applyFill="1" applyBorder="1" applyAlignment="1">
      <alignment vertical="center" wrapText="1" shrinkToFit="1"/>
    </xf>
    <xf numFmtId="0" fontId="19" fillId="0" borderId="12" xfId="0" applyFont="1" applyFill="1" applyBorder="1" applyAlignment="1">
      <alignment vertical="center" wrapText="1" shrinkToFit="1"/>
    </xf>
    <xf numFmtId="0" fontId="19" fillId="16" borderId="12" xfId="0" applyFont="1" applyFill="1" applyBorder="1" applyAlignment="1">
      <alignment vertical="center" wrapText="1" shrinkToFit="1"/>
    </xf>
    <xf numFmtId="0" fontId="28" fillId="17" borderId="12" xfId="0" applyFont="1" applyFill="1" applyBorder="1" applyAlignment="1">
      <alignment vertical="center" wrapText="1" shrinkToFit="1"/>
    </xf>
    <xf numFmtId="4" fontId="27" fillId="17" borderId="12" xfId="0" applyNumberFormat="1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vertical="center" wrapText="1" shrinkToFit="1"/>
    </xf>
    <xf numFmtId="3" fontId="19" fillId="16" borderId="13" xfId="0" applyNumberFormat="1" applyFont="1" applyFill="1" applyBorder="1" applyAlignment="1">
      <alignment horizontal="center" vertical="center" wrapText="1"/>
    </xf>
    <xf numFmtId="3" fontId="18" fillId="16" borderId="10" xfId="0" applyNumberFormat="1" applyFont="1" applyFill="1" applyBorder="1" applyAlignment="1">
      <alignment horizontal="left" vertical="center" wrapText="1"/>
    </xf>
    <xf numFmtId="3" fontId="18" fillId="16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wrapText="1"/>
    </xf>
    <xf numFmtId="3" fontId="18" fillId="0" borderId="10" xfId="0" applyNumberFormat="1" applyFont="1" applyFill="1" applyBorder="1" applyAlignment="1">
      <alignment vertical="center" wrapText="1"/>
    </xf>
    <xf numFmtId="3" fontId="19" fillId="16" borderId="25" xfId="0" applyNumberFormat="1" applyFont="1" applyFill="1" applyBorder="1" applyAlignment="1">
      <alignment horizontal="center" vertical="center" wrapText="1"/>
    </xf>
    <xf numFmtId="3" fontId="19" fillId="16" borderId="26" xfId="0" applyNumberFormat="1" applyFont="1" applyFill="1" applyBorder="1" applyAlignment="1">
      <alignment horizontal="center" vertical="center" wrapText="1"/>
    </xf>
    <xf numFmtId="3" fontId="19" fillId="16" borderId="27" xfId="0" applyNumberFormat="1" applyFont="1" applyFill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center" vertical="center" textRotation="90" wrapText="1"/>
    </xf>
    <xf numFmtId="4" fontId="22" fillId="0" borderId="17" xfId="0" applyNumberFormat="1" applyFont="1" applyFill="1" applyBorder="1" applyAlignment="1">
      <alignment horizontal="center" vertical="center" textRotation="90" wrapText="1"/>
    </xf>
    <xf numFmtId="4" fontId="22" fillId="0" borderId="18" xfId="0" applyNumberFormat="1" applyFont="1" applyFill="1" applyBorder="1" applyAlignment="1">
      <alignment horizontal="center" vertical="center" textRotation="90" wrapText="1"/>
    </xf>
    <xf numFmtId="4" fontId="22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3" fontId="19" fillId="16" borderId="30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3" fontId="22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textRotation="90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  <pageSetUpPr fitToPage="1"/>
  </sheetPr>
  <dimension ref="A1:S35"/>
  <sheetViews>
    <sheetView tabSelected="1" topLeftCell="A4" zoomScale="60" zoomScaleNormal="60" zoomScaleSheetLayoutView="75" workbookViewId="0">
      <pane xSplit="3" ySplit="4" topLeftCell="E32" activePane="bottomRight" state="frozen"/>
      <selection activeCell="A4" sqref="A4"/>
      <selection pane="topRight" activeCell="D4" sqref="D4"/>
      <selection pane="bottomLeft" activeCell="A7" sqref="A7"/>
      <selection pane="bottomRight" activeCell="S19" sqref="S19"/>
    </sheetView>
  </sheetViews>
  <sheetFormatPr defaultRowHeight="15.75"/>
  <cols>
    <col min="1" max="1" width="8.140625" style="50" customWidth="1"/>
    <col min="2" max="2" width="53" style="50" customWidth="1"/>
    <col min="3" max="3" width="13.42578125" style="50" customWidth="1"/>
    <col min="4" max="4" width="14.140625" style="56" customWidth="1"/>
    <col min="5" max="5" width="16" style="56" customWidth="1"/>
    <col min="6" max="6" width="12.85546875" style="57" customWidth="1"/>
    <col min="7" max="8" width="12.28515625" style="57" customWidth="1"/>
    <col min="9" max="9" width="13.42578125" style="57" customWidth="1"/>
    <col min="10" max="11" width="14.28515625" style="57" customWidth="1"/>
    <col min="12" max="12" width="14.7109375" style="57" customWidth="1"/>
    <col min="13" max="13" width="15.5703125" style="57" customWidth="1"/>
    <col min="14" max="14" width="9.5703125" style="57" customWidth="1"/>
    <col min="15" max="15" width="11.5703125" style="57" customWidth="1"/>
    <col min="16" max="16" width="44.85546875" style="58" customWidth="1"/>
    <col min="17" max="17" width="15" style="31" customWidth="1"/>
    <col min="18" max="18" width="15.7109375" style="31" customWidth="1"/>
    <col min="19" max="19" width="11" style="31" customWidth="1"/>
    <col min="20" max="16384" width="9.140625" style="51"/>
  </cols>
  <sheetData>
    <row r="1" spans="1:19" ht="18.75" customHeight="1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5"/>
      <c r="O1" s="15"/>
      <c r="R1" s="31" t="s">
        <v>23</v>
      </c>
    </row>
    <row r="2" spans="1:19" ht="22.5" customHeight="1">
      <c r="B2" s="95" t="s">
        <v>79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52" customFormat="1" ht="20.25" customHeight="1">
      <c r="A3" s="92" t="s">
        <v>0</v>
      </c>
      <c r="B3" s="92" t="s">
        <v>14</v>
      </c>
      <c r="C3" s="92" t="s">
        <v>15</v>
      </c>
      <c r="D3" s="86" t="s">
        <v>3</v>
      </c>
      <c r="E3" s="87"/>
      <c r="F3" s="87"/>
      <c r="G3" s="87"/>
      <c r="H3" s="87"/>
      <c r="I3" s="87"/>
      <c r="J3" s="87"/>
      <c r="K3" s="87"/>
      <c r="L3" s="87"/>
      <c r="M3" s="87"/>
      <c r="N3" s="100" t="s">
        <v>22</v>
      </c>
      <c r="O3" s="101"/>
      <c r="P3" s="97" t="s">
        <v>17</v>
      </c>
      <c r="Q3" s="77" t="s">
        <v>18</v>
      </c>
      <c r="R3" s="77" t="s">
        <v>19</v>
      </c>
      <c r="S3" s="77" t="s">
        <v>20</v>
      </c>
    </row>
    <row r="4" spans="1:19" s="52" customFormat="1" ht="123" customHeight="1">
      <c r="A4" s="92"/>
      <c r="B4" s="92"/>
      <c r="C4" s="92"/>
      <c r="D4" s="80" t="s">
        <v>5</v>
      </c>
      <c r="E4" s="81"/>
      <c r="F4" s="89" t="s">
        <v>4</v>
      </c>
      <c r="G4" s="90"/>
      <c r="H4" s="90"/>
      <c r="I4" s="90"/>
      <c r="J4" s="90"/>
      <c r="K4" s="90"/>
      <c r="L4" s="90"/>
      <c r="M4" s="81"/>
      <c r="N4" s="102"/>
      <c r="O4" s="103"/>
      <c r="P4" s="98"/>
      <c r="Q4" s="78"/>
      <c r="R4" s="78"/>
      <c r="S4" s="78"/>
    </row>
    <row r="5" spans="1:19" s="52" customFormat="1" ht="49.5" hidden="1" customHeight="1">
      <c r="A5" s="93"/>
      <c r="B5" s="93"/>
      <c r="C5" s="93"/>
      <c r="D5" s="82"/>
      <c r="E5" s="83"/>
      <c r="F5" s="84"/>
      <c r="G5" s="91"/>
      <c r="H5" s="91"/>
      <c r="I5" s="91"/>
      <c r="J5" s="91"/>
      <c r="K5" s="91"/>
      <c r="L5" s="91"/>
      <c r="M5" s="85"/>
      <c r="N5" s="102"/>
      <c r="O5" s="103"/>
      <c r="P5" s="98"/>
      <c r="Q5" s="78"/>
      <c r="R5" s="78"/>
      <c r="S5" s="78"/>
    </row>
    <row r="6" spans="1:19" s="52" customFormat="1" ht="60.75" customHeight="1">
      <c r="A6" s="93"/>
      <c r="B6" s="93"/>
      <c r="C6" s="93"/>
      <c r="D6" s="84"/>
      <c r="E6" s="85"/>
      <c r="F6" s="86" t="s">
        <v>1</v>
      </c>
      <c r="G6" s="87"/>
      <c r="H6" s="86" t="s">
        <v>2</v>
      </c>
      <c r="I6" s="87"/>
      <c r="J6" s="86" t="s">
        <v>24</v>
      </c>
      <c r="K6" s="87"/>
      <c r="L6" s="86" t="s">
        <v>25</v>
      </c>
      <c r="M6" s="87"/>
      <c r="N6" s="104"/>
      <c r="O6" s="105"/>
      <c r="P6" s="98"/>
      <c r="Q6" s="78"/>
      <c r="R6" s="78"/>
      <c r="S6" s="78"/>
    </row>
    <row r="7" spans="1:19" s="22" customFormat="1" ht="21" customHeight="1">
      <c r="A7" s="93"/>
      <c r="B7" s="93"/>
      <c r="C7" s="93"/>
      <c r="D7" s="21" t="s">
        <v>16</v>
      </c>
      <c r="E7" s="21" t="s">
        <v>13</v>
      </c>
      <c r="F7" s="21" t="s">
        <v>16</v>
      </c>
      <c r="G7" s="21" t="s">
        <v>13</v>
      </c>
      <c r="H7" s="21" t="s">
        <v>16</v>
      </c>
      <c r="I7" s="21" t="s">
        <v>13</v>
      </c>
      <c r="J7" s="21" t="s">
        <v>16</v>
      </c>
      <c r="K7" s="21" t="s">
        <v>13</v>
      </c>
      <c r="L7" s="21" t="s">
        <v>16</v>
      </c>
      <c r="M7" s="21" t="s">
        <v>13</v>
      </c>
      <c r="N7" s="21" t="s">
        <v>16</v>
      </c>
      <c r="O7" s="21" t="s">
        <v>13</v>
      </c>
      <c r="P7" s="99"/>
      <c r="Q7" s="79"/>
      <c r="R7" s="79"/>
      <c r="S7" s="79"/>
    </row>
    <row r="8" spans="1:19" s="25" customFormat="1" ht="16.5" customHeight="1">
      <c r="A8" s="23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59">
        <v>16</v>
      </c>
      <c r="Q8" s="24">
        <v>17</v>
      </c>
      <c r="R8" s="24">
        <v>18</v>
      </c>
      <c r="S8" s="24">
        <v>19</v>
      </c>
    </row>
    <row r="9" spans="1:19" s="2" customFormat="1" ht="16.5" customHeight="1">
      <c r="A9" s="6"/>
      <c r="B9" s="11"/>
      <c r="C9" s="11"/>
      <c r="D9" s="14"/>
      <c r="E9" s="14"/>
      <c r="F9" s="1"/>
      <c r="G9" s="1"/>
      <c r="H9" s="1"/>
      <c r="I9" s="1"/>
      <c r="J9" s="1"/>
      <c r="K9" s="1"/>
      <c r="L9" s="1"/>
      <c r="M9" s="1"/>
      <c r="N9" s="1"/>
      <c r="O9" s="1"/>
      <c r="P9" s="60"/>
      <c r="Q9" s="3"/>
      <c r="R9" s="3"/>
      <c r="S9" s="3"/>
    </row>
    <row r="10" spans="1:19" ht="83.25" customHeight="1">
      <c r="A10" s="38" t="s">
        <v>8</v>
      </c>
      <c r="B10" s="26" t="s">
        <v>26</v>
      </c>
      <c r="C10" s="30" t="s">
        <v>80</v>
      </c>
      <c r="D10" s="27">
        <f>F10+H10+J10+L10</f>
        <v>121440.93</v>
      </c>
      <c r="E10" s="27">
        <f>G10+I10+K10+M10</f>
        <v>120814.75</v>
      </c>
      <c r="F10" s="27">
        <f t="shared" ref="F10:M10" si="0">F11+F15+F18+F21+F25+F28+F31+F33</f>
        <v>152.94999999999999</v>
      </c>
      <c r="G10" s="27">
        <f t="shared" si="0"/>
        <v>152.94999999999999</v>
      </c>
      <c r="H10" s="27">
        <f t="shared" si="0"/>
        <v>40817.78</v>
      </c>
      <c r="I10" s="27">
        <f t="shared" si="0"/>
        <v>40817.78</v>
      </c>
      <c r="J10" s="27">
        <f t="shared" si="0"/>
        <v>77590.52</v>
      </c>
      <c r="K10" s="27">
        <f t="shared" si="0"/>
        <v>76967.08</v>
      </c>
      <c r="L10" s="27">
        <f t="shared" si="0"/>
        <v>2879.6800000000003</v>
      </c>
      <c r="M10" s="27">
        <f t="shared" si="0"/>
        <v>2876.9399999999996</v>
      </c>
      <c r="N10" s="28">
        <f t="shared" ref="N10:N29" si="1">E10/D10*100</f>
        <v>99.484374831450978</v>
      </c>
      <c r="O10" s="29"/>
      <c r="P10" s="61" t="s">
        <v>62</v>
      </c>
      <c r="Q10" s="32">
        <v>372578</v>
      </c>
      <c r="R10" s="32">
        <v>387071</v>
      </c>
      <c r="S10" s="32">
        <f t="shared" ref="S10:S30" si="2">R10/Q10*100</f>
        <v>103.88992372067057</v>
      </c>
    </row>
    <row r="11" spans="1:19" ht="84" customHeight="1">
      <c r="A11" s="10" t="s">
        <v>6</v>
      </c>
      <c r="B11" s="13" t="s">
        <v>27</v>
      </c>
      <c r="C11" s="8" t="s">
        <v>80</v>
      </c>
      <c r="D11" s="16">
        <f t="shared" ref="D11:D25" si="3">F11+H11+J11+L11</f>
        <v>23875.85</v>
      </c>
      <c r="E11" s="16">
        <f t="shared" ref="E11:E26" si="4">G11+I11+K11+M11</f>
        <v>23496.989999999998</v>
      </c>
      <c r="F11" s="16">
        <f>F12+F13+F14</f>
        <v>0</v>
      </c>
      <c r="G11" s="16">
        <f t="shared" ref="G11:M11" si="5">G12+G13+G14</f>
        <v>0</v>
      </c>
      <c r="H11" s="16">
        <f t="shared" si="5"/>
        <v>0</v>
      </c>
      <c r="I11" s="16">
        <f t="shared" si="5"/>
        <v>0</v>
      </c>
      <c r="J11" s="16">
        <f t="shared" si="5"/>
        <v>22911</v>
      </c>
      <c r="K11" s="16">
        <f t="shared" si="5"/>
        <v>22532.14</v>
      </c>
      <c r="L11" s="16">
        <f t="shared" si="5"/>
        <v>964.85</v>
      </c>
      <c r="M11" s="16">
        <f t="shared" si="5"/>
        <v>964.85</v>
      </c>
      <c r="N11" s="5">
        <f t="shared" si="1"/>
        <v>98.413208325567467</v>
      </c>
      <c r="O11" s="20"/>
      <c r="P11" s="62" t="s">
        <v>45</v>
      </c>
      <c r="Q11" s="33">
        <v>92</v>
      </c>
      <c r="R11" s="33">
        <v>80</v>
      </c>
      <c r="S11" s="33">
        <f t="shared" si="2"/>
        <v>86.956521739130437</v>
      </c>
    </row>
    <row r="12" spans="1:19" ht="96.75" customHeight="1">
      <c r="A12" s="6" t="s">
        <v>7</v>
      </c>
      <c r="B12" s="12" t="s">
        <v>28</v>
      </c>
      <c r="C12" s="7" t="s">
        <v>80</v>
      </c>
      <c r="D12" s="17">
        <f t="shared" si="3"/>
        <v>23222.55</v>
      </c>
      <c r="E12" s="17">
        <f t="shared" si="4"/>
        <v>22843.69</v>
      </c>
      <c r="F12" s="18">
        <v>0</v>
      </c>
      <c r="G12" s="18">
        <v>0</v>
      </c>
      <c r="H12" s="18">
        <v>0</v>
      </c>
      <c r="I12" s="18">
        <v>0</v>
      </c>
      <c r="J12" s="18">
        <v>22257.7</v>
      </c>
      <c r="K12" s="18">
        <v>21878.84</v>
      </c>
      <c r="L12" s="18">
        <v>964.85</v>
      </c>
      <c r="M12" s="18">
        <v>964.85</v>
      </c>
      <c r="N12" s="4">
        <f t="shared" si="1"/>
        <v>98.368568481928122</v>
      </c>
      <c r="O12" s="19"/>
      <c r="P12" s="63" t="s">
        <v>44</v>
      </c>
      <c r="Q12" s="34">
        <v>90.2</v>
      </c>
      <c r="R12" s="34">
        <v>90.2</v>
      </c>
      <c r="S12" s="34">
        <f t="shared" si="2"/>
        <v>100</v>
      </c>
    </row>
    <row r="13" spans="1:19" ht="66" customHeight="1">
      <c r="A13" s="6" t="s">
        <v>10</v>
      </c>
      <c r="B13" s="12" t="s">
        <v>29</v>
      </c>
      <c r="C13" s="7" t="s">
        <v>80</v>
      </c>
      <c r="D13" s="17">
        <f t="shared" si="3"/>
        <v>653.29999999999995</v>
      </c>
      <c r="E13" s="17">
        <f t="shared" si="4"/>
        <v>653.29999999999995</v>
      </c>
      <c r="F13" s="18">
        <v>0</v>
      </c>
      <c r="G13" s="18">
        <v>0</v>
      </c>
      <c r="H13" s="18">
        <v>0</v>
      </c>
      <c r="I13" s="18">
        <v>0</v>
      </c>
      <c r="J13" s="18">
        <v>653.29999999999995</v>
      </c>
      <c r="K13" s="18">
        <v>653.29999999999995</v>
      </c>
      <c r="L13" s="18">
        <v>0</v>
      </c>
      <c r="M13" s="18">
        <v>0</v>
      </c>
      <c r="N13" s="4">
        <f t="shared" si="1"/>
        <v>100</v>
      </c>
      <c r="O13" s="19"/>
      <c r="P13" s="64" t="s">
        <v>64</v>
      </c>
      <c r="Q13" s="34">
        <v>1.5</v>
      </c>
      <c r="R13" s="34">
        <v>1.8</v>
      </c>
      <c r="S13" s="34">
        <f t="shared" si="2"/>
        <v>120</v>
      </c>
    </row>
    <row r="14" spans="1:19" ht="83.25" customHeight="1">
      <c r="A14" s="88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64" t="s">
        <v>64</v>
      </c>
      <c r="Q14" s="34">
        <v>1.5</v>
      </c>
      <c r="R14" s="34">
        <v>1.8</v>
      </c>
      <c r="S14" s="34">
        <f t="shared" si="2"/>
        <v>120</v>
      </c>
    </row>
    <row r="15" spans="1:19" ht="52.5" customHeight="1">
      <c r="A15" s="10" t="s">
        <v>11</v>
      </c>
      <c r="B15" s="13" t="s">
        <v>30</v>
      </c>
      <c r="C15" s="8" t="s">
        <v>80</v>
      </c>
      <c r="D15" s="16">
        <f t="shared" si="3"/>
        <v>838</v>
      </c>
      <c r="E15" s="16">
        <f t="shared" si="4"/>
        <v>835.11</v>
      </c>
      <c r="F15" s="16">
        <f t="shared" ref="F15:M15" si="6">F16+F17</f>
        <v>0</v>
      </c>
      <c r="G15" s="16">
        <f t="shared" si="6"/>
        <v>0</v>
      </c>
      <c r="H15" s="16">
        <f t="shared" si="6"/>
        <v>0</v>
      </c>
      <c r="I15" s="16">
        <f t="shared" si="6"/>
        <v>0</v>
      </c>
      <c r="J15" s="16">
        <f t="shared" si="6"/>
        <v>838</v>
      </c>
      <c r="K15" s="16">
        <f t="shared" si="6"/>
        <v>835.11</v>
      </c>
      <c r="L15" s="16">
        <f t="shared" si="6"/>
        <v>0</v>
      </c>
      <c r="M15" s="16">
        <f t="shared" si="6"/>
        <v>0</v>
      </c>
      <c r="N15" s="5">
        <f t="shared" si="1"/>
        <v>99.655131264916477</v>
      </c>
      <c r="O15" s="20"/>
      <c r="P15" s="62" t="s">
        <v>46</v>
      </c>
      <c r="Q15" s="33">
        <v>0.21</v>
      </c>
      <c r="R15" s="33">
        <v>0.22</v>
      </c>
      <c r="S15" s="33">
        <f t="shared" si="2"/>
        <v>104.76190476190477</v>
      </c>
    </row>
    <row r="16" spans="1:19" ht="99" customHeight="1">
      <c r="A16" s="6" t="s">
        <v>9</v>
      </c>
      <c r="B16" s="12" t="s">
        <v>31</v>
      </c>
      <c r="C16" s="7" t="s">
        <v>80</v>
      </c>
      <c r="D16" s="17">
        <f t="shared" si="3"/>
        <v>838</v>
      </c>
      <c r="E16" s="17">
        <f t="shared" si="4"/>
        <v>835.11</v>
      </c>
      <c r="F16" s="18">
        <v>0</v>
      </c>
      <c r="G16" s="18">
        <v>0</v>
      </c>
      <c r="H16" s="18">
        <v>0</v>
      </c>
      <c r="I16" s="18">
        <v>0</v>
      </c>
      <c r="J16" s="18">
        <v>838</v>
      </c>
      <c r="K16" s="18">
        <v>835.11</v>
      </c>
      <c r="L16" s="18">
        <v>0</v>
      </c>
      <c r="M16" s="18">
        <v>0</v>
      </c>
      <c r="N16" s="4">
        <f t="shared" si="1"/>
        <v>99.655131264916477</v>
      </c>
      <c r="O16" s="19"/>
      <c r="P16" s="64" t="s">
        <v>47</v>
      </c>
      <c r="Q16" s="34">
        <v>90.2</v>
      </c>
      <c r="R16" s="34">
        <v>90.2</v>
      </c>
      <c r="S16" s="34">
        <f t="shared" si="2"/>
        <v>100</v>
      </c>
    </row>
    <row r="17" spans="1:19" ht="69.7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64" t="s">
        <v>48</v>
      </c>
      <c r="Q17" s="34">
        <v>84</v>
      </c>
      <c r="R17" s="34">
        <v>84.1</v>
      </c>
      <c r="S17" s="34">
        <f t="shared" si="2"/>
        <v>100.11904761904762</v>
      </c>
    </row>
    <row r="18" spans="1:19" ht="107.25" customHeight="1">
      <c r="A18" s="10" t="s">
        <v>67</v>
      </c>
      <c r="B18" s="13" t="s">
        <v>32</v>
      </c>
      <c r="C18" s="8" t="s">
        <v>80</v>
      </c>
      <c r="D18" s="16">
        <f t="shared" si="3"/>
        <v>16970.310000000001</v>
      </c>
      <c r="E18" s="16">
        <f t="shared" si="4"/>
        <v>16948.97</v>
      </c>
      <c r="F18" s="16">
        <f>F19+F20</f>
        <v>0</v>
      </c>
      <c r="G18" s="16">
        <f t="shared" ref="G18:M18" si="7">G19+G20</f>
        <v>0</v>
      </c>
      <c r="H18" s="16">
        <f t="shared" si="7"/>
        <v>0</v>
      </c>
      <c r="I18" s="16">
        <f t="shared" si="7"/>
        <v>0</v>
      </c>
      <c r="J18" s="16">
        <f t="shared" si="7"/>
        <v>16579.57</v>
      </c>
      <c r="K18" s="16">
        <f t="shared" si="7"/>
        <v>16559.22</v>
      </c>
      <c r="L18" s="16">
        <f t="shared" si="7"/>
        <v>390.74</v>
      </c>
      <c r="M18" s="16">
        <f t="shared" si="7"/>
        <v>389.75</v>
      </c>
      <c r="N18" s="5">
        <f t="shared" si="1"/>
        <v>99.874250971255094</v>
      </c>
      <c r="O18" s="20"/>
      <c r="P18" s="62" t="s">
        <v>63</v>
      </c>
      <c r="Q18" s="33">
        <v>6526</v>
      </c>
      <c r="R18" s="33">
        <v>0</v>
      </c>
      <c r="S18" s="33">
        <f t="shared" si="2"/>
        <v>0</v>
      </c>
    </row>
    <row r="19" spans="1:19" ht="100.5" customHeight="1">
      <c r="A19" s="6" t="s">
        <v>68</v>
      </c>
      <c r="B19" s="12" t="s">
        <v>33</v>
      </c>
      <c r="C19" s="7" t="s">
        <v>80</v>
      </c>
      <c r="D19" s="17">
        <f t="shared" si="3"/>
        <v>16970.310000000001</v>
      </c>
      <c r="E19" s="17">
        <f t="shared" si="4"/>
        <v>16948.97</v>
      </c>
      <c r="F19" s="18">
        <v>0</v>
      </c>
      <c r="G19" s="18">
        <v>0</v>
      </c>
      <c r="H19" s="18">
        <v>0</v>
      </c>
      <c r="I19" s="18">
        <v>0</v>
      </c>
      <c r="J19" s="18">
        <v>16579.57</v>
      </c>
      <c r="K19" s="18">
        <v>16559.22</v>
      </c>
      <c r="L19" s="18">
        <v>390.74</v>
      </c>
      <c r="M19" s="18">
        <v>389.75</v>
      </c>
      <c r="N19" s="4">
        <f t="shared" si="1"/>
        <v>99.874250971255094</v>
      </c>
      <c r="O19" s="19"/>
      <c r="P19" s="63" t="s">
        <v>47</v>
      </c>
      <c r="Q19" s="34">
        <v>90.2</v>
      </c>
      <c r="R19" s="34">
        <v>90.2</v>
      </c>
      <c r="S19" s="34">
        <f t="shared" si="2"/>
        <v>100</v>
      </c>
    </row>
    <row r="20" spans="1:19" ht="101.25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63" t="s">
        <v>65</v>
      </c>
      <c r="Q20" s="34">
        <v>27</v>
      </c>
      <c r="R20" s="34">
        <v>22</v>
      </c>
      <c r="S20" s="34">
        <f t="shared" si="2"/>
        <v>81.481481481481481</v>
      </c>
    </row>
    <row r="21" spans="1:19" ht="81" customHeight="1">
      <c r="A21" s="10" t="s">
        <v>69</v>
      </c>
      <c r="B21" s="13" t="s">
        <v>34</v>
      </c>
      <c r="C21" s="8" t="s">
        <v>80</v>
      </c>
      <c r="D21" s="16">
        <f t="shared" si="3"/>
        <v>16735.36</v>
      </c>
      <c r="E21" s="16">
        <f>G21+I21+K21+M21</f>
        <v>16732.830000000002</v>
      </c>
      <c r="F21" s="16">
        <f t="shared" ref="F21:M21" si="8">F22+F23+F24</f>
        <v>102.95</v>
      </c>
      <c r="G21" s="16">
        <f t="shared" si="8"/>
        <v>102.95</v>
      </c>
      <c r="H21" s="16">
        <f t="shared" si="8"/>
        <v>16.760000000000002</v>
      </c>
      <c r="I21" s="16">
        <f t="shared" si="8"/>
        <v>16.760000000000002</v>
      </c>
      <c r="J21" s="16">
        <f t="shared" si="8"/>
        <v>16601.400000000001</v>
      </c>
      <c r="K21" s="16">
        <f t="shared" si="8"/>
        <v>16598.870000000003</v>
      </c>
      <c r="L21" s="16">
        <f t="shared" si="8"/>
        <v>14.25</v>
      </c>
      <c r="M21" s="16">
        <f t="shared" si="8"/>
        <v>14.25</v>
      </c>
      <c r="N21" s="5">
        <f t="shared" si="1"/>
        <v>99.984882309074919</v>
      </c>
      <c r="O21" s="20"/>
      <c r="P21" s="62" t="s">
        <v>49</v>
      </c>
      <c r="Q21" s="37">
        <v>152892</v>
      </c>
      <c r="R21" s="37">
        <v>193640</v>
      </c>
      <c r="S21" s="33">
        <f t="shared" si="2"/>
        <v>126.6514925568375</v>
      </c>
    </row>
    <row r="22" spans="1:19" ht="99.75" customHeight="1">
      <c r="A22" s="6" t="s">
        <v>70</v>
      </c>
      <c r="B22" s="12" t="s">
        <v>35</v>
      </c>
      <c r="C22" s="7" t="s">
        <v>80</v>
      </c>
      <c r="D22" s="17">
        <f t="shared" si="3"/>
        <v>16615.34</v>
      </c>
      <c r="E22" s="17">
        <f t="shared" si="4"/>
        <v>16612.810000000001</v>
      </c>
      <c r="F22" s="18">
        <v>0</v>
      </c>
      <c r="G22" s="18">
        <v>0</v>
      </c>
      <c r="H22" s="18">
        <v>0</v>
      </c>
      <c r="I22" s="18">
        <v>0</v>
      </c>
      <c r="J22" s="18">
        <v>16601.09</v>
      </c>
      <c r="K22" s="18">
        <v>16598.560000000001</v>
      </c>
      <c r="L22" s="18">
        <v>14.25</v>
      </c>
      <c r="M22" s="18">
        <v>14.25</v>
      </c>
      <c r="N22" s="4">
        <f t="shared" si="1"/>
        <v>99.984773107261134</v>
      </c>
      <c r="O22" s="19"/>
      <c r="P22" s="63" t="s">
        <v>44</v>
      </c>
      <c r="Q22" s="34">
        <v>90.2</v>
      </c>
      <c r="R22" s="34">
        <v>90.2</v>
      </c>
      <c r="S22" s="34">
        <f t="shared" si="2"/>
        <v>100</v>
      </c>
    </row>
    <row r="23" spans="1:19" ht="86.25" customHeight="1">
      <c r="A23" s="6" t="s">
        <v>71</v>
      </c>
      <c r="B23" s="12" t="s">
        <v>36</v>
      </c>
      <c r="C23" s="7" t="s">
        <v>80</v>
      </c>
      <c r="D23" s="17">
        <f t="shared" si="3"/>
        <v>120.02000000000001</v>
      </c>
      <c r="E23" s="17">
        <f t="shared" si="4"/>
        <v>120.02000000000001</v>
      </c>
      <c r="F23" s="54">
        <v>102.95</v>
      </c>
      <c r="G23" s="18">
        <v>102.95</v>
      </c>
      <c r="H23" s="18">
        <v>16.760000000000002</v>
      </c>
      <c r="I23" s="18">
        <v>16.760000000000002</v>
      </c>
      <c r="J23" s="18">
        <v>0.31</v>
      </c>
      <c r="K23" s="18">
        <v>0.31</v>
      </c>
      <c r="L23" s="18">
        <v>0</v>
      </c>
      <c r="M23" s="18">
        <v>0</v>
      </c>
      <c r="N23" s="4">
        <f t="shared" si="1"/>
        <v>100</v>
      </c>
      <c r="O23" s="19"/>
      <c r="P23" s="63" t="s">
        <v>50</v>
      </c>
      <c r="Q23" s="36">
        <v>1607</v>
      </c>
      <c r="R23" s="36">
        <v>990</v>
      </c>
      <c r="S23" s="34">
        <f t="shared" si="2"/>
        <v>61.605476042314876</v>
      </c>
    </row>
    <row r="24" spans="1:19" s="55" customFormat="1" ht="36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64" t="s">
        <v>66</v>
      </c>
      <c r="Q24" s="36">
        <v>33.799999999999997</v>
      </c>
      <c r="R24" s="36">
        <v>33.6</v>
      </c>
      <c r="S24" s="34">
        <f t="shared" si="2"/>
        <v>99.408284023668642</v>
      </c>
    </row>
    <row r="25" spans="1:19" ht="56.25" customHeight="1">
      <c r="A25" s="10" t="s">
        <v>72</v>
      </c>
      <c r="B25" s="13" t="s">
        <v>37</v>
      </c>
      <c r="C25" s="8" t="s">
        <v>80</v>
      </c>
      <c r="D25" s="16">
        <f t="shared" si="3"/>
        <v>16172.28</v>
      </c>
      <c r="E25" s="16">
        <f t="shared" si="4"/>
        <v>16078.789999999999</v>
      </c>
      <c r="F25" s="16">
        <f t="shared" ref="F25:M25" si="9">F26+F27</f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16090.43</v>
      </c>
      <c r="K25" s="16">
        <f t="shared" si="9"/>
        <v>15996.96</v>
      </c>
      <c r="L25" s="16">
        <f t="shared" si="9"/>
        <v>81.849999999999994</v>
      </c>
      <c r="M25" s="16">
        <f t="shared" si="9"/>
        <v>81.83</v>
      </c>
      <c r="N25" s="5">
        <f t="shared" si="1"/>
        <v>99.421912061873769</v>
      </c>
      <c r="O25" s="20"/>
      <c r="P25" s="62" t="s">
        <v>51</v>
      </c>
      <c r="Q25" s="33">
        <v>9.1999999999999993</v>
      </c>
      <c r="R25" s="33">
        <v>9.8000000000000007</v>
      </c>
      <c r="S25" s="33">
        <f t="shared" si="2"/>
        <v>106.5217391304348</v>
      </c>
    </row>
    <row r="26" spans="1:19" ht="83.25" customHeight="1">
      <c r="A26" s="53" t="s">
        <v>73</v>
      </c>
      <c r="B26" s="12" t="s">
        <v>38</v>
      </c>
      <c r="C26" s="7" t="s">
        <v>80</v>
      </c>
      <c r="D26" s="17">
        <f>F26+H26+J26+L26</f>
        <v>16172.28</v>
      </c>
      <c r="E26" s="17">
        <f t="shared" si="4"/>
        <v>16078.789999999999</v>
      </c>
      <c r="F26" s="18">
        <v>0</v>
      </c>
      <c r="G26" s="18">
        <v>0</v>
      </c>
      <c r="H26" s="18">
        <v>0</v>
      </c>
      <c r="I26" s="18">
        <v>0</v>
      </c>
      <c r="J26" s="18">
        <v>16090.43</v>
      </c>
      <c r="K26" s="18">
        <v>15996.96</v>
      </c>
      <c r="L26" s="18">
        <v>81.849999999999994</v>
      </c>
      <c r="M26" s="18">
        <v>81.83</v>
      </c>
      <c r="N26" s="4">
        <f t="shared" si="1"/>
        <v>99.421912061873769</v>
      </c>
      <c r="O26" s="19"/>
      <c r="P26" s="64" t="s">
        <v>52</v>
      </c>
      <c r="Q26" s="34">
        <v>100</v>
      </c>
      <c r="R26" s="34">
        <v>100</v>
      </c>
      <c r="S26" s="34">
        <f t="shared" si="2"/>
        <v>100</v>
      </c>
    </row>
    <row r="27" spans="1:19" ht="103.5" customHeight="1">
      <c r="A27" s="88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64" t="s">
        <v>53</v>
      </c>
      <c r="Q27" s="35">
        <v>40</v>
      </c>
      <c r="R27" s="35">
        <v>40</v>
      </c>
      <c r="S27" s="34">
        <f t="shared" si="2"/>
        <v>100</v>
      </c>
    </row>
    <row r="28" spans="1:19" ht="51" customHeight="1">
      <c r="A28" s="10" t="s">
        <v>74</v>
      </c>
      <c r="B28" s="13" t="s">
        <v>39</v>
      </c>
      <c r="C28" s="8" t="s">
        <v>80</v>
      </c>
      <c r="D28" s="16">
        <f>F28+H28+J28+L28</f>
        <v>5998.09</v>
      </c>
      <c r="E28" s="16">
        <f>G28+I28+K28+M28</f>
        <v>5871.02</v>
      </c>
      <c r="F28" s="16">
        <f t="shared" ref="F28:M28" si="10">F29</f>
        <v>0</v>
      </c>
      <c r="G28" s="16">
        <f t="shared" si="10"/>
        <v>0</v>
      </c>
      <c r="H28" s="16">
        <f t="shared" si="10"/>
        <v>0</v>
      </c>
      <c r="I28" s="16">
        <f t="shared" si="10"/>
        <v>0</v>
      </c>
      <c r="J28" s="16">
        <f t="shared" si="10"/>
        <v>4570.1000000000004</v>
      </c>
      <c r="K28" s="16">
        <f t="shared" si="10"/>
        <v>4444.76</v>
      </c>
      <c r="L28" s="16">
        <f t="shared" si="10"/>
        <v>1427.99</v>
      </c>
      <c r="M28" s="16">
        <f t="shared" si="10"/>
        <v>1426.26</v>
      </c>
      <c r="N28" s="5">
        <f t="shared" si="1"/>
        <v>97.881492275040898</v>
      </c>
      <c r="O28" s="20"/>
      <c r="P28" s="62" t="s">
        <v>12</v>
      </c>
      <c r="Q28" s="33">
        <v>1</v>
      </c>
      <c r="R28" s="33">
        <v>1</v>
      </c>
      <c r="S28" s="33">
        <f t="shared" si="2"/>
        <v>100</v>
      </c>
    </row>
    <row r="29" spans="1:19" ht="102" customHeight="1">
      <c r="A29" s="9" t="s">
        <v>75</v>
      </c>
      <c r="B29" s="12" t="s">
        <v>40</v>
      </c>
      <c r="C29" s="70" t="s">
        <v>80</v>
      </c>
      <c r="D29" s="17">
        <f>F29+H29+J29+L29</f>
        <v>5998.09</v>
      </c>
      <c r="E29" s="17">
        <f>G29+I29+K29+M29</f>
        <v>5871.02</v>
      </c>
      <c r="F29" s="18">
        <v>0</v>
      </c>
      <c r="G29" s="18">
        <v>0</v>
      </c>
      <c r="H29" s="18">
        <v>0</v>
      </c>
      <c r="I29" s="18">
        <v>0</v>
      </c>
      <c r="J29" s="18">
        <v>4570.1000000000004</v>
      </c>
      <c r="K29" s="18">
        <v>4444.76</v>
      </c>
      <c r="L29" s="18">
        <v>1427.99</v>
      </c>
      <c r="M29" s="18">
        <v>1426.26</v>
      </c>
      <c r="N29" s="4">
        <f t="shared" si="1"/>
        <v>97.881492275040898</v>
      </c>
      <c r="O29" s="19"/>
      <c r="P29" s="64" t="s">
        <v>44</v>
      </c>
      <c r="Q29" s="34">
        <v>90.2</v>
      </c>
      <c r="R29" s="34">
        <v>90.2</v>
      </c>
      <c r="S29" s="34">
        <f t="shared" si="2"/>
        <v>100</v>
      </c>
    </row>
    <row r="30" spans="1:19" ht="83.25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64" t="s">
        <v>82</v>
      </c>
      <c r="Q30" s="34">
        <v>7428</v>
      </c>
      <c r="R30" s="34">
        <v>7270</v>
      </c>
      <c r="S30" s="34">
        <f t="shared" si="2"/>
        <v>97.872913301023161</v>
      </c>
    </row>
    <row r="31" spans="1:19" ht="54" customHeight="1">
      <c r="A31" s="10" t="s">
        <v>76</v>
      </c>
      <c r="B31" s="13" t="s">
        <v>41</v>
      </c>
      <c r="C31" s="8" t="s">
        <v>80</v>
      </c>
      <c r="D31" s="16">
        <f t="shared" ref="D31:E35" si="11">F31+H31+J31+L31</f>
        <v>0</v>
      </c>
      <c r="E31" s="16">
        <f t="shared" si="11"/>
        <v>0</v>
      </c>
      <c r="F31" s="16">
        <f>F32</f>
        <v>0</v>
      </c>
      <c r="G31" s="16">
        <f t="shared" ref="G31:M31" si="12">G32</f>
        <v>0</v>
      </c>
      <c r="H31" s="16">
        <f t="shared" si="12"/>
        <v>0</v>
      </c>
      <c r="I31" s="16">
        <f t="shared" si="12"/>
        <v>0</v>
      </c>
      <c r="J31" s="16">
        <f t="shared" si="12"/>
        <v>0</v>
      </c>
      <c r="K31" s="16">
        <f t="shared" si="12"/>
        <v>0</v>
      </c>
      <c r="L31" s="16">
        <f t="shared" si="12"/>
        <v>0</v>
      </c>
      <c r="M31" s="16">
        <f t="shared" si="12"/>
        <v>0</v>
      </c>
      <c r="N31" s="5" t="e">
        <f>E31/D31*100</f>
        <v>#DIV/0!</v>
      </c>
      <c r="O31" s="20"/>
      <c r="P31" s="62" t="s">
        <v>21</v>
      </c>
      <c r="Q31" s="33">
        <v>1.5</v>
      </c>
      <c r="R31" s="33">
        <v>1.5</v>
      </c>
      <c r="S31" s="33">
        <f>R31/Q31*100</f>
        <v>100</v>
      </c>
    </row>
    <row r="32" spans="1:19" ht="87.75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64" t="s">
        <v>54</v>
      </c>
      <c r="Q32" s="35">
        <v>378</v>
      </c>
      <c r="R32" s="35">
        <v>270</v>
      </c>
      <c r="S32" s="34">
        <f>R32/Q32*100</f>
        <v>71.428571428571431</v>
      </c>
    </row>
    <row r="33" spans="1:19" ht="64.5" customHeight="1">
      <c r="A33" s="10" t="s">
        <v>77</v>
      </c>
      <c r="B33" s="13" t="s">
        <v>42</v>
      </c>
      <c r="C33" s="8" t="s">
        <v>80</v>
      </c>
      <c r="D33" s="16">
        <f t="shared" si="11"/>
        <v>40851.039999999994</v>
      </c>
      <c r="E33" s="16">
        <f t="shared" si="11"/>
        <v>40851.039999999994</v>
      </c>
      <c r="F33" s="16">
        <f t="shared" ref="F33:M33" si="13">F34+F35</f>
        <v>50</v>
      </c>
      <c r="G33" s="16">
        <f t="shared" si="13"/>
        <v>50</v>
      </c>
      <c r="H33" s="16">
        <f t="shared" si="13"/>
        <v>40801.019999999997</v>
      </c>
      <c r="I33" s="16">
        <f t="shared" si="13"/>
        <v>40801.019999999997</v>
      </c>
      <c r="J33" s="16">
        <f t="shared" si="13"/>
        <v>0.02</v>
      </c>
      <c r="K33" s="16">
        <f t="shared" si="13"/>
        <v>0.02</v>
      </c>
      <c r="L33" s="16">
        <f t="shared" si="13"/>
        <v>0</v>
      </c>
      <c r="M33" s="16">
        <f t="shared" si="13"/>
        <v>0</v>
      </c>
      <c r="N33" s="5">
        <f>E33/D33*100</f>
        <v>100</v>
      </c>
      <c r="O33" s="20"/>
      <c r="P33" s="65" t="s">
        <v>55</v>
      </c>
      <c r="Q33" s="66">
        <v>4</v>
      </c>
      <c r="R33" s="66">
        <v>1</v>
      </c>
      <c r="S33" s="33">
        <f>R33/Q33*100</f>
        <v>25</v>
      </c>
    </row>
    <row r="34" spans="1:19" s="55" customFormat="1" ht="51" customHeight="1">
      <c r="A34" s="68" t="s">
        <v>78</v>
      </c>
      <c r="B34" s="69" t="s">
        <v>43</v>
      </c>
      <c r="C34" s="70" t="s">
        <v>80</v>
      </c>
      <c r="D34" s="17">
        <f t="shared" si="11"/>
        <v>40800</v>
      </c>
      <c r="E34" s="17">
        <f t="shared" si="11"/>
        <v>40800</v>
      </c>
      <c r="F34" s="18">
        <v>0</v>
      </c>
      <c r="G34" s="18">
        <v>0</v>
      </c>
      <c r="H34" s="18">
        <v>40800</v>
      </c>
      <c r="I34" s="18">
        <v>40800</v>
      </c>
      <c r="J34" s="18">
        <v>0</v>
      </c>
      <c r="K34" s="18">
        <v>0</v>
      </c>
      <c r="L34" s="18">
        <v>0</v>
      </c>
      <c r="M34" s="18">
        <v>0</v>
      </c>
      <c r="N34" s="4">
        <f>E34/D34*100</f>
        <v>100</v>
      </c>
      <c r="O34" s="4"/>
      <c r="P34" s="67" t="s">
        <v>55</v>
      </c>
      <c r="Q34" s="54">
        <v>4</v>
      </c>
      <c r="R34" s="54">
        <v>1</v>
      </c>
      <c r="S34" s="18">
        <f>R34/Q34*100</f>
        <v>25</v>
      </c>
    </row>
    <row r="35" spans="1:19" ht="47.25">
      <c r="A35" s="71"/>
      <c r="B35" s="73" t="s">
        <v>81</v>
      </c>
      <c r="C35" s="73" t="s">
        <v>80</v>
      </c>
      <c r="D35" s="17">
        <f t="shared" si="11"/>
        <v>51.040000000000006</v>
      </c>
      <c r="E35" s="17">
        <f t="shared" si="11"/>
        <v>51.040000000000006</v>
      </c>
      <c r="F35" s="3">
        <v>50</v>
      </c>
      <c r="G35" s="3">
        <v>50</v>
      </c>
      <c r="H35" s="3">
        <v>1.02</v>
      </c>
      <c r="I35" s="3">
        <v>1.02</v>
      </c>
      <c r="J35" s="3">
        <v>0.02</v>
      </c>
      <c r="K35" s="3">
        <v>0.02</v>
      </c>
      <c r="L35" s="3">
        <v>0</v>
      </c>
      <c r="M35" s="3">
        <v>0</v>
      </c>
      <c r="N35" s="4">
        <f>E35/D35*100</f>
        <v>100</v>
      </c>
      <c r="O35" s="72"/>
      <c r="P35" s="67" t="s">
        <v>55</v>
      </c>
      <c r="Q35" s="3">
        <v>4</v>
      </c>
      <c r="R35" s="3">
        <v>1</v>
      </c>
      <c r="S35" s="18">
        <f>R35/Q35*100</f>
        <v>25</v>
      </c>
    </row>
  </sheetData>
  <autoFilter ref="A9:S9"/>
  <mergeCells count="24">
    <mergeCell ref="C1:M1"/>
    <mergeCell ref="B2:S2"/>
    <mergeCell ref="P3:P7"/>
    <mergeCell ref="N3:O6"/>
    <mergeCell ref="Q3:Q7"/>
    <mergeCell ref="S3:S7"/>
    <mergeCell ref="H6:I6"/>
    <mergeCell ref="C3:C7"/>
    <mergeCell ref="F6:G6"/>
    <mergeCell ref="D3:M3"/>
    <mergeCell ref="L6:M6"/>
    <mergeCell ref="B3:B7"/>
    <mergeCell ref="A30:O30"/>
    <mergeCell ref="A32:O32"/>
    <mergeCell ref="R3:R7"/>
    <mergeCell ref="D4:E6"/>
    <mergeCell ref="J6:K6"/>
    <mergeCell ref="A14:O14"/>
    <mergeCell ref="A17:O17"/>
    <mergeCell ref="A20:O20"/>
    <mergeCell ref="F4:M5"/>
    <mergeCell ref="A3:A7"/>
    <mergeCell ref="A24:O24"/>
    <mergeCell ref="A27:O27"/>
  </mergeCells>
  <phoneticPr fontId="0" type="noConversion"/>
  <pageMargins left="0.19685039370078741" right="0.19685039370078741" top="0.78740157480314965" bottom="0.78740157480314965" header="0.19685039370078741" footer="0.19685039370078741"/>
  <pageSetup paperSize="9" scale="45" firstPageNumber="145" fitToHeight="34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32" sqref="B32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>
      <c r="B1" s="39" t="s">
        <v>56</v>
      </c>
      <c r="C1" s="40"/>
      <c r="D1" s="45"/>
      <c r="E1" s="45"/>
    </row>
    <row r="2" spans="2:5">
      <c r="B2" s="39" t="s">
        <v>57</v>
      </c>
      <c r="C2" s="40"/>
      <c r="D2" s="45"/>
      <c r="E2" s="45"/>
    </row>
    <row r="3" spans="2:5">
      <c r="B3" s="41"/>
      <c r="C3" s="41"/>
      <c r="D3" s="46"/>
      <c r="E3" s="46"/>
    </row>
    <row r="4" spans="2:5" ht="38.25">
      <c r="B4" s="42" t="s">
        <v>58</v>
      </c>
      <c r="C4" s="41"/>
      <c r="D4" s="46"/>
      <c r="E4" s="46"/>
    </row>
    <row r="5" spans="2:5">
      <c r="B5" s="41"/>
      <c r="C5" s="41"/>
      <c r="D5" s="46"/>
      <c r="E5" s="46"/>
    </row>
    <row r="6" spans="2:5" ht="25.5">
      <c r="B6" s="39" t="s">
        <v>59</v>
      </c>
      <c r="C6" s="40"/>
      <c r="D6" s="45"/>
      <c r="E6" s="47" t="s">
        <v>60</v>
      </c>
    </row>
    <row r="7" spans="2:5" ht="13.5" thickBot="1">
      <c r="B7" s="41"/>
      <c r="C7" s="41"/>
      <c r="D7" s="46"/>
      <c r="E7" s="46"/>
    </row>
    <row r="8" spans="2:5" ht="39" thickBot="1">
      <c r="B8" s="43" t="s">
        <v>61</v>
      </c>
      <c r="C8" s="44"/>
      <c r="D8" s="48"/>
      <c r="E8" s="49">
        <v>28</v>
      </c>
    </row>
    <row r="9" spans="2:5">
      <c r="B9" s="41"/>
      <c r="C9" s="41"/>
      <c r="D9" s="46"/>
      <c r="E9" s="46"/>
    </row>
    <row r="10" spans="2:5">
      <c r="B10" s="41"/>
      <c r="C10" s="41"/>
      <c r="D10" s="46"/>
      <c r="E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</vt:lpstr>
      <vt:lpstr>Отчет о совместимости</vt:lpstr>
      <vt:lpstr>'Отчет '!Заголовки_для_печати</vt:lpstr>
      <vt:lpstr>'Отчет '!Область_печати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Азовский</dc:creator>
  <cp:lastModifiedBy>litvinova</cp:lastModifiedBy>
  <cp:lastPrinted>2024-02-27T06:59:43Z</cp:lastPrinted>
  <dcterms:created xsi:type="dcterms:W3CDTF">2009-04-07T10:56:05Z</dcterms:created>
  <dcterms:modified xsi:type="dcterms:W3CDTF">2025-05-23T07:51:24Z</dcterms:modified>
</cp:coreProperties>
</file>